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egn\Desktop\CHURCH POINT\Board Information\Financials\"/>
    </mc:Choice>
  </mc:AlternateContent>
  <xr:revisionPtr revIDLastSave="0" documentId="8_{0206EA0D-9DA2-4D65-8864-80830C2B9105}" xr6:coauthVersionLast="47" xr6:coauthVersionMax="47" xr10:uidLastSave="{00000000-0000-0000-0000-000000000000}"/>
  <bookViews>
    <workbookView xWindow="-108" yWindow="-108" windowWidth="23256" windowHeight="12456" xr2:uid="{3BBF7E72-24F5-468E-9889-C8AE68CEAF74}"/>
  </bookViews>
  <sheets>
    <sheet name="Change Analysis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63" i="1" s="1"/>
  <c r="G58" i="1"/>
  <c r="F58" i="1"/>
  <c r="E58" i="1"/>
  <c r="G55" i="1"/>
  <c r="F55" i="1"/>
  <c r="E55" i="1"/>
  <c r="G52" i="1"/>
  <c r="F52" i="1"/>
  <c r="F61" i="1" s="1"/>
  <c r="F63" i="1" s="1"/>
  <c r="E52" i="1"/>
  <c r="G48" i="1"/>
  <c r="F48" i="1"/>
  <c r="E48" i="1"/>
  <c r="G42" i="1"/>
  <c r="F42" i="1"/>
  <c r="E42" i="1"/>
  <c r="H35" i="1"/>
  <c r="G35" i="1"/>
  <c r="F35" i="1"/>
  <c r="E35" i="1"/>
  <c r="F29" i="1"/>
  <c r="E29" i="1"/>
  <c r="G27" i="1"/>
  <c r="G29" i="1" s="1"/>
  <c r="G13" i="1"/>
  <c r="F13" i="1"/>
  <c r="E13" i="1"/>
</calcChain>
</file>

<file path=xl/sharedStrings.xml><?xml version="1.0" encoding="utf-8"?>
<sst xmlns="http://schemas.openxmlformats.org/spreadsheetml/2006/main" count="82" uniqueCount="81">
  <si>
    <t>Church Point Homeowners Association</t>
  </si>
  <si>
    <t>2024 Preliminary Budget with Detail</t>
  </si>
  <si>
    <t>2021 Adopted Budget</t>
  </si>
  <si>
    <t>2022 Adopted Budget</t>
  </si>
  <si>
    <t>2023 Adopted Budget</t>
  </si>
  <si>
    <t>2024 Legacy Budget</t>
  </si>
  <si>
    <t>2024 Prelim Budget</t>
  </si>
  <si>
    <t>Comments</t>
  </si>
  <si>
    <t>INCOME</t>
  </si>
  <si>
    <t>Assessment Income</t>
  </si>
  <si>
    <t>$145.00 Monthly Assessment</t>
  </si>
  <si>
    <t>Late Fee Income</t>
  </si>
  <si>
    <t>Newsletter Income</t>
  </si>
  <si>
    <t>Post Closing Income</t>
  </si>
  <si>
    <t>TOTAL INCOME</t>
  </si>
  <si>
    <t>EXPENSES</t>
  </si>
  <si>
    <t>General &amp; Administrative</t>
  </si>
  <si>
    <t>Management Fees</t>
  </si>
  <si>
    <t>Select Contract</t>
  </si>
  <si>
    <t>Audit Fees/Tax Prep</t>
  </si>
  <si>
    <t>DeRoach Contract</t>
  </si>
  <si>
    <t>Legal Fees</t>
  </si>
  <si>
    <t>Per Hour Charge - Variable Charge</t>
  </si>
  <si>
    <t>Postage &amp; Mail</t>
  </si>
  <si>
    <t>Switch to Edoc Distribution</t>
  </si>
  <si>
    <t>Insurance</t>
  </si>
  <si>
    <t>Contract</t>
  </si>
  <si>
    <t>Contributions</t>
  </si>
  <si>
    <t>Fire Department</t>
  </si>
  <si>
    <t>Printing &amp; Production</t>
  </si>
  <si>
    <t>Lower due to Edoc Distribution</t>
  </si>
  <si>
    <t>Income Tax</t>
  </si>
  <si>
    <t>2022, 2021 paid  between 510 and 570, no taxes this year overpayment from previous year</t>
  </si>
  <si>
    <t>Security</t>
  </si>
  <si>
    <t>Security is only on property between 12/15 &amp; 1/15</t>
  </si>
  <si>
    <t>Post Closing Expenses</t>
  </si>
  <si>
    <t xml:space="preserve">In and out expense </t>
  </si>
  <si>
    <t>Misc. General &amp; Administrative</t>
  </si>
  <si>
    <t>SEC Fees, City Fees, Strong Room</t>
  </si>
  <si>
    <t>Social</t>
  </si>
  <si>
    <t>Subtotal General &amp; Administrative</t>
  </si>
  <si>
    <t>Utilities</t>
  </si>
  <si>
    <t>Electricity</t>
  </si>
  <si>
    <t>2023 Actual $1,125 + 2.5% increase from Dominion</t>
  </si>
  <si>
    <t>Water/Sewer/Stormwater</t>
  </si>
  <si>
    <t>Based on 2023 Actuals</t>
  </si>
  <si>
    <t>Gas</t>
  </si>
  <si>
    <t>Subtotal Utilities</t>
  </si>
  <si>
    <t>Maintenance</t>
  </si>
  <si>
    <t>General Maintenance &amp; Repair</t>
  </si>
  <si>
    <t>Bridge Repairs in Reserve Study/Funds</t>
  </si>
  <si>
    <t>Landscape Plantings (annuals)</t>
  </si>
  <si>
    <t xml:space="preserve">Garden Club </t>
  </si>
  <si>
    <t>Misc. Maintenance/Landscaping</t>
  </si>
  <si>
    <t>Eliminate Ledger Expense Line</t>
  </si>
  <si>
    <t>Tree Maintenance-Repl/Removal</t>
  </si>
  <si>
    <t>For Soft Scape Expenses not in Reserve Study</t>
  </si>
  <si>
    <t>Subtotal Maintenance</t>
  </si>
  <si>
    <t>Contract Services</t>
  </si>
  <si>
    <t>Lake Maintenance/Fountain</t>
  </si>
  <si>
    <t>Contract with Solitude Lake Management **Under Review</t>
  </si>
  <si>
    <t>Irrigation System</t>
  </si>
  <si>
    <t>Additional funding can be from General Reserves</t>
  </si>
  <si>
    <t>Lawn Care &amp; Landscaping</t>
  </si>
  <si>
    <t>New Contract with Brightview</t>
  </si>
  <si>
    <t>Subtotal Contract Services</t>
  </si>
  <si>
    <t>Reserves/Savings</t>
  </si>
  <si>
    <t>General Operating Reserves</t>
  </si>
  <si>
    <t>Used for non budgeted Expenses</t>
  </si>
  <si>
    <t>Subtotal General Operating Reserves</t>
  </si>
  <si>
    <t>Replacement Reserves</t>
  </si>
  <si>
    <t>Recommended by DeRoach</t>
  </si>
  <si>
    <t>Subtotal Replacement Reserves</t>
  </si>
  <si>
    <t>Neighborhood Beautification Reserves</t>
  </si>
  <si>
    <t>Not a Component of Asset Maintenance</t>
  </si>
  <si>
    <t>Subtotal Beautification Reserves</t>
  </si>
  <si>
    <t>TOTAL EXPENSES</t>
  </si>
  <si>
    <t>NET INCOME (LOSS)</t>
  </si>
  <si>
    <t xml:space="preserve">Income based on rounding up to $145.00 per quarter </t>
  </si>
  <si>
    <t xml:space="preserve">and $4,000 In from closings but not washing the amount </t>
  </si>
  <si>
    <t>in closing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</si>
</sst>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%;\(0%\);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15" fontId="3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2" fontId="0" fillId="0" borderId="0" xfId="1" applyNumberFormat="1" applyFont="1" applyAlignment="1">
      <alignment horizontal="center" vertical="center" wrapText="1"/>
    </xf>
    <xf numFmtId="42" fontId="0" fillId="0" borderId="0" xfId="0" applyNumberForma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9" fontId="0" fillId="0" borderId="0" xfId="2" applyFont="1"/>
    <xf numFmtId="41" fontId="0" fillId="0" borderId="1" xfId="0" applyNumberForma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0" xfId="2" applyFont="1" applyBorder="1"/>
    <xf numFmtId="0" fontId="2" fillId="0" borderId="0" xfId="0" applyFont="1" applyAlignment="1">
      <alignment horizontal="right"/>
    </xf>
    <xf numFmtId="41" fontId="0" fillId="0" borderId="0" xfId="0" applyNumberFormat="1" applyAlignment="1">
      <alignment horizontal="center" vertical="center" wrapText="1"/>
    </xf>
    <xf numFmtId="0" fontId="2" fillId="0" borderId="0" xfId="0" applyFont="1"/>
    <xf numFmtId="41" fontId="0" fillId="0" borderId="0" xfId="1" applyNumberFormat="1" applyFont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41" fontId="0" fillId="0" borderId="1" xfId="1" applyNumberFormat="1" applyFont="1" applyBorder="1" applyAlignment="1">
      <alignment horizontal="center" vertical="center" wrapText="1"/>
    </xf>
    <xf numFmtId="41" fontId="0" fillId="0" borderId="0" xfId="1" applyNumberFormat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9" fontId="1" fillId="0" borderId="0" xfId="2" applyFont="1" applyAlignment="1">
      <alignment horizontal="center" vertical="center" wrapText="1"/>
    </xf>
    <xf numFmtId="9" fontId="1" fillId="0" borderId="0" xfId="2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1" fontId="1" fillId="0" borderId="1" xfId="1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2" xfId="1" applyNumberFormat="1" applyFont="1" applyBorder="1" applyAlignment="1">
      <alignment horizontal="center" vertical="center" wrapText="1"/>
    </xf>
    <xf numFmtId="4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AAD5-74B6-48BB-A69D-868AA2FDF913}">
  <sheetPr>
    <pageSetUpPr fitToPage="1"/>
  </sheetPr>
  <dimension ref="B2:I65"/>
  <sheetViews>
    <sheetView tabSelected="1" workbookViewId="0">
      <pane ySplit="7" topLeftCell="A8" activePane="bottomLeft" state="frozen"/>
      <selection pane="bottomLeft" activeCell="B2" sqref="B2:H2"/>
    </sheetView>
  </sheetViews>
  <sheetFormatPr defaultRowHeight="15" x14ac:dyDescent="0.25"/>
  <cols>
    <col min="1" max="1" width="5.5703125" customWidth="1"/>
    <col min="2" max="2" width="35.7109375" customWidth="1"/>
    <col min="3" max="3" width="18" style="5" customWidth="1"/>
    <col min="4" max="4" width="17.140625" style="5" customWidth="1"/>
    <col min="5" max="5" width="12.7109375" style="5" customWidth="1"/>
    <col min="6" max="7" width="12.5703125" style="5" customWidth="1"/>
    <col min="8" max="8" width="49.5703125" style="5" customWidth="1"/>
    <col min="9" max="9" width="20.5703125" customWidth="1"/>
  </cols>
  <sheetData>
    <row r="2" spans="2:9" s="2" customFormat="1" ht="44.25" customHeight="1" x14ac:dyDescent="0.35">
      <c r="B2" s="1" t="s">
        <v>0</v>
      </c>
      <c r="C2" s="1"/>
      <c r="D2" s="1"/>
      <c r="E2" s="1"/>
      <c r="F2" s="1"/>
      <c r="G2" s="1"/>
      <c r="H2" s="1"/>
    </row>
    <row r="3" spans="2:9" ht="31.5" customHeight="1" x14ac:dyDescent="0.25">
      <c r="B3" s="3" t="s">
        <v>1</v>
      </c>
      <c r="C3" s="3"/>
      <c r="D3" s="3"/>
      <c r="E3" s="3"/>
      <c r="F3" s="3"/>
      <c r="G3" s="3"/>
      <c r="H3" s="3"/>
    </row>
    <row r="4" spans="2:9" ht="28.5" customHeight="1" x14ac:dyDescent="0.25">
      <c r="B4" s="4">
        <v>45313</v>
      </c>
      <c r="C4" s="4"/>
      <c r="D4" s="4"/>
      <c r="E4" s="4"/>
      <c r="F4" s="4"/>
      <c r="G4" s="4"/>
      <c r="H4" s="4"/>
    </row>
    <row r="6" spans="2:9" ht="15" customHeight="1" x14ac:dyDescent="0.25"/>
    <row r="7" spans="2:9" s="6" customFormat="1" ht="59.25" customHeight="1" x14ac:dyDescent="0.25"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8"/>
    </row>
    <row r="8" spans="2:9" x14ac:dyDescent="0.25">
      <c r="B8" s="9" t="s">
        <v>8</v>
      </c>
      <c r="C8" s="10"/>
      <c r="D8" s="10"/>
      <c r="E8" s="10"/>
      <c r="F8" s="10"/>
      <c r="G8" s="10"/>
      <c r="H8" s="10"/>
      <c r="I8" s="9"/>
    </row>
    <row r="9" spans="2:9" x14ac:dyDescent="0.25">
      <c r="B9" t="s">
        <v>9</v>
      </c>
      <c r="C9" s="11">
        <v>153197</v>
      </c>
      <c r="D9" s="12">
        <v>153194</v>
      </c>
      <c r="E9" s="13">
        <v>191496</v>
      </c>
      <c r="F9" s="13">
        <v>306400</v>
      </c>
      <c r="G9" s="14">
        <v>222140</v>
      </c>
      <c r="H9" s="15" t="s">
        <v>10</v>
      </c>
      <c r="I9" s="16"/>
    </row>
    <row r="10" spans="2:9" x14ac:dyDescent="0.25">
      <c r="B10" t="s">
        <v>11</v>
      </c>
      <c r="D10" s="5">
        <v>100</v>
      </c>
    </row>
    <row r="11" spans="2:9" x14ac:dyDescent="0.25">
      <c r="B11" t="s">
        <v>12</v>
      </c>
      <c r="C11" s="5">
        <v>250</v>
      </c>
      <c r="D11" s="5">
        <v>250</v>
      </c>
    </row>
    <row r="12" spans="2:9" x14ac:dyDescent="0.25">
      <c r="B12" t="s">
        <v>13</v>
      </c>
      <c r="C12" s="12">
        <v>4000</v>
      </c>
      <c r="D12" s="12">
        <v>4000</v>
      </c>
      <c r="E12" s="17">
        <v>4000</v>
      </c>
      <c r="F12" s="17">
        <v>4000</v>
      </c>
      <c r="G12" s="17">
        <v>4000</v>
      </c>
      <c r="H12" s="18"/>
      <c r="I12" s="19"/>
    </row>
    <row r="13" spans="2:9" x14ac:dyDescent="0.25">
      <c r="B13" s="20" t="s">
        <v>14</v>
      </c>
      <c r="C13" s="10"/>
      <c r="D13" s="10"/>
      <c r="E13" s="21">
        <f>SUM(E9:E12)</f>
        <v>195496</v>
      </c>
      <c r="F13" s="21">
        <f>SUM(F9:F12)</f>
        <v>310400</v>
      </c>
      <c r="G13" s="21">
        <f t="shared" ref="G13" si="0">SUM(G9:G12)</f>
        <v>226140</v>
      </c>
      <c r="H13" s="15"/>
      <c r="I13" s="16"/>
    </row>
    <row r="15" spans="2:9" x14ac:dyDescent="0.25">
      <c r="B15" s="9" t="s">
        <v>15</v>
      </c>
      <c r="C15" s="10"/>
      <c r="D15" s="10"/>
    </row>
    <row r="16" spans="2:9" x14ac:dyDescent="0.25">
      <c r="B16" s="22" t="s">
        <v>16</v>
      </c>
      <c r="C16" s="10"/>
      <c r="D16" s="10"/>
      <c r="E16" s="23"/>
      <c r="F16" s="23"/>
      <c r="G16" s="21"/>
    </row>
    <row r="17" spans="2:9" x14ac:dyDescent="0.25">
      <c r="B17" t="s">
        <v>17</v>
      </c>
      <c r="C17" s="12">
        <v>23997</v>
      </c>
      <c r="D17" s="12">
        <v>24717</v>
      </c>
      <c r="E17" s="23">
        <v>25459</v>
      </c>
      <c r="F17" s="23">
        <v>26223</v>
      </c>
      <c r="G17" s="21">
        <v>26223</v>
      </c>
      <c r="H17" s="15" t="s">
        <v>18</v>
      </c>
      <c r="I17" s="16"/>
    </row>
    <row r="18" spans="2:9" x14ac:dyDescent="0.25">
      <c r="B18" t="s">
        <v>19</v>
      </c>
      <c r="C18" s="12">
        <v>4650</v>
      </c>
      <c r="D18" s="12">
        <v>4650</v>
      </c>
      <c r="E18" s="23">
        <v>5671</v>
      </c>
      <c r="F18" s="23">
        <v>7000</v>
      </c>
      <c r="G18" s="21">
        <v>6000</v>
      </c>
      <c r="H18" s="15" t="s">
        <v>20</v>
      </c>
      <c r="I18" s="16"/>
    </row>
    <row r="19" spans="2:9" x14ac:dyDescent="0.25">
      <c r="B19" t="s">
        <v>21</v>
      </c>
      <c r="C19" s="5">
        <v>330</v>
      </c>
      <c r="D19" s="5">
        <v>330</v>
      </c>
      <c r="E19" s="23">
        <v>10500</v>
      </c>
      <c r="F19" s="23">
        <v>7000</v>
      </c>
      <c r="G19" s="21">
        <v>2500</v>
      </c>
      <c r="H19" s="24" t="s">
        <v>22</v>
      </c>
      <c r="I19" s="16"/>
    </row>
    <row r="20" spans="2:9" x14ac:dyDescent="0.25">
      <c r="B20" t="s">
        <v>23</v>
      </c>
      <c r="C20" s="12">
        <v>1200</v>
      </c>
      <c r="D20" s="12">
        <v>1200</v>
      </c>
      <c r="E20" s="23">
        <v>2000</v>
      </c>
      <c r="F20" s="23">
        <v>4000</v>
      </c>
      <c r="G20" s="21">
        <v>2000</v>
      </c>
      <c r="H20" s="15" t="s">
        <v>24</v>
      </c>
      <c r="I20" s="16"/>
    </row>
    <row r="21" spans="2:9" x14ac:dyDescent="0.25">
      <c r="B21" t="s">
        <v>25</v>
      </c>
      <c r="C21" s="12">
        <v>3635</v>
      </c>
      <c r="D21" s="12">
        <v>3890</v>
      </c>
      <c r="E21" s="23">
        <v>3890</v>
      </c>
      <c r="F21" s="23">
        <v>4481</v>
      </c>
      <c r="G21" s="21">
        <v>3898</v>
      </c>
      <c r="H21" s="15" t="s">
        <v>26</v>
      </c>
      <c r="I21" s="16"/>
    </row>
    <row r="22" spans="2:9" x14ac:dyDescent="0.25">
      <c r="B22" t="s">
        <v>27</v>
      </c>
      <c r="C22" s="5">
        <v>800</v>
      </c>
      <c r="D22" s="5">
        <v>800</v>
      </c>
      <c r="E22" s="23">
        <v>800</v>
      </c>
      <c r="F22" s="23">
        <v>800</v>
      </c>
      <c r="G22" s="21">
        <v>800</v>
      </c>
      <c r="H22" s="15" t="s">
        <v>28</v>
      </c>
      <c r="I22" s="16"/>
    </row>
    <row r="23" spans="2:9" x14ac:dyDescent="0.25">
      <c r="B23" t="s">
        <v>29</v>
      </c>
      <c r="C23" s="12">
        <v>1862</v>
      </c>
      <c r="D23" s="12">
        <v>1862</v>
      </c>
      <c r="E23" s="23">
        <v>3500</v>
      </c>
      <c r="F23" s="23">
        <v>5000</v>
      </c>
      <c r="G23" s="21">
        <v>2000</v>
      </c>
      <c r="H23" s="15" t="s">
        <v>30</v>
      </c>
      <c r="I23" s="16"/>
    </row>
    <row r="24" spans="2:9" ht="30" x14ac:dyDescent="0.25">
      <c r="B24" t="s">
        <v>31</v>
      </c>
      <c r="C24" s="12">
        <v>2500</v>
      </c>
      <c r="D24" s="12">
        <v>2500</v>
      </c>
      <c r="E24" s="23">
        <v>1500</v>
      </c>
      <c r="F24" s="23">
        <v>1500</v>
      </c>
      <c r="G24" s="21">
        <v>500</v>
      </c>
      <c r="H24" s="15" t="s">
        <v>32</v>
      </c>
      <c r="I24" s="16"/>
    </row>
    <row r="25" spans="2:9" x14ac:dyDescent="0.25">
      <c r="B25" t="s">
        <v>33</v>
      </c>
      <c r="C25" s="5">
        <v>200</v>
      </c>
      <c r="D25" s="5">
        <v>200</v>
      </c>
      <c r="E25" s="23">
        <v>200</v>
      </c>
      <c r="F25" s="23">
        <v>400</v>
      </c>
      <c r="G25" s="21">
        <v>400</v>
      </c>
      <c r="H25" s="15" t="s">
        <v>34</v>
      </c>
      <c r="I25" s="16"/>
    </row>
    <row r="26" spans="2:9" x14ac:dyDescent="0.25">
      <c r="B26" t="s">
        <v>35</v>
      </c>
      <c r="C26" s="12">
        <v>4000</v>
      </c>
      <c r="D26" s="12">
        <v>4000</v>
      </c>
      <c r="E26" s="23">
        <v>4000</v>
      </c>
      <c r="F26" s="23">
        <v>5000</v>
      </c>
      <c r="G26" s="21">
        <v>4000</v>
      </c>
      <c r="H26" s="15" t="s">
        <v>36</v>
      </c>
      <c r="I26" s="16"/>
    </row>
    <row r="27" spans="2:9" x14ac:dyDescent="0.25">
      <c r="B27" t="s">
        <v>37</v>
      </c>
      <c r="C27" s="5">
        <v>600</v>
      </c>
      <c r="D27" s="5">
        <v>800</v>
      </c>
      <c r="E27" s="25">
        <v>2500</v>
      </c>
      <c r="F27" s="25">
        <v>4000</v>
      </c>
      <c r="G27" s="17">
        <f t="shared" ref="G27:G37" si="1">F27-E27</f>
        <v>1500</v>
      </c>
      <c r="H27" s="18" t="s">
        <v>38</v>
      </c>
      <c r="I27" s="19"/>
    </row>
    <row r="28" spans="2:9" x14ac:dyDescent="0.25">
      <c r="B28" t="s">
        <v>39</v>
      </c>
      <c r="C28" s="5">
        <v>500</v>
      </c>
      <c r="D28" s="5">
        <v>500</v>
      </c>
      <c r="E28" s="26"/>
      <c r="F28" s="26"/>
      <c r="G28" s="21"/>
      <c r="H28" s="27"/>
      <c r="I28" s="19"/>
    </row>
    <row r="29" spans="2:9" x14ac:dyDescent="0.25">
      <c r="B29" s="28" t="s">
        <v>40</v>
      </c>
      <c r="C29" s="12">
        <v>44274</v>
      </c>
      <c r="D29" s="12">
        <v>45449</v>
      </c>
      <c r="E29" s="21">
        <f>SUM(E17:E27)</f>
        <v>60020</v>
      </c>
      <c r="F29" s="21">
        <f>SUM(F17:F27)</f>
        <v>65404</v>
      </c>
      <c r="G29" s="21">
        <f>SUM(G17:G27)</f>
        <v>49821</v>
      </c>
      <c r="H29" s="29"/>
      <c r="I29" s="30"/>
    </row>
    <row r="31" spans="2:9" x14ac:dyDescent="0.25">
      <c r="B31" s="31" t="s">
        <v>41</v>
      </c>
      <c r="C31" s="10"/>
      <c r="D31" s="10"/>
    </row>
    <row r="32" spans="2:9" x14ac:dyDescent="0.25">
      <c r="B32" t="s">
        <v>42</v>
      </c>
      <c r="C32" s="5">
        <v>950</v>
      </c>
      <c r="D32" s="5">
        <v>800</v>
      </c>
      <c r="E32" s="23">
        <v>800</v>
      </c>
      <c r="F32" s="23">
        <v>1750</v>
      </c>
      <c r="G32" s="21">
        <v>1150</v>
      </c>
      <c r="H32" s="15" t="s">
        <v>43</v>
      </c>
      <c r="I32" s="16"/>
    </row>
    <row r="33" spans="2:9" x14ac:dyDescent="0.25">
      <c r="B33" t="s">
        <v>44</v>
      </c>
      <c r="C33" s="5">
        <v>200</v>
      </c>
      <c r="D33" s="5">
        <v>200</v>
      </c>
      <c r="E33" s="23">
        <v>200</v>
      </c>
      <c r="F33" s="23">
        <v>250</v>
      </c>
      <c r="G33" s="21">
        <v>185</v>
      </c>
      <c r="H33" s="15" t="s">
        <v>45</v>
      </c>
      <c r="I33" s="16"/>
    </row>
    <row r="34" spans="2:9" x14ac:dyDescent="0.25">
      <c r="B34" t="s">
        <v>46</v>
      </c>
      <c r="C34" s="5">
        <v>522</v>
      </c>
      <c r="D34" s="5">
        <v>778</v>
      </c>
      <c r="E34" s="25">
        <v>778</v>
      </c>
      <c r="F34" s="25">
        <v>1000</v>
      </c>
      <c r="G34" s="17">
        <v>750</v>
      </c>
      <c r="H34" s="18" t="s">
        <v>45</v>
      </c>
      <c r="I34" s="19"/>
    </row>
    <row r="35" spans="2:9" x14ac:dyDescent="0.25">
      <c r="B35" s="20" t="s">
        <v>47</v>
      </c>
      <c r="C35" s="32">
        <v>1672</v>
      </c>
      <c r="D35" s="32">
        <v>1778</v>
      </c>
      <c r="E35" s="21">
        <f>SUM(E32:E34)</f>
        <v>1778</v>
      </c>
      <c r="F35" s="21">
        <f t="shared" ref="F35:G35" si="2">SUM(F32:F34)</f>
        <v>3000</v>
      </c>
      <c r="G35" s="21">
        <f t="shared" si="2"/>
        <v>2085</v>
      </c>
      <c r="H35" s="15">
        <f>G35/E35</f>
        <v>1.172665916760405</v>
      </c>
      <c r="I35" s="16"/>
    </row>
    <row r="37" spans="2:9" x14ac:dyDescent="0.25">
      <c r="B37" s="31" t="s">
        <v>48</v>
      </c>
      <c r="C37" s="10"/>
      <c r="D37" s="10"/>
    </row>
    <row r="38" spans="2:9" x14ac:dyDescent="0.25">
      <c r="B38" t="s">
        <v>49</v>
      </c>
      <c r="C38" s="5">
        <v>982</v>
      </c>
      <c r="D38" s="12">
        <v>4077</v>
      </c>
      <c r="E38" s="23">
        <v>6612</v>
      </c>
      <c r="F38" s="23">
        <v>10000</v>
      </c>
      <c r="G38" s="21">
        <v>1500</v>
      </c>
      <c r="H38" s="15" t="s">
        <v>50</v>
      </c>
      <c r="I38" s="16"/>
    </row>
    <row r="39" spans="2:9" x14ac:dyDescent="0.25">
      <c r="B39" t="s">
        <v>51</v>
      </c>
      <c r="C39" s="5">
        <v>500</v>
      </c>
      <c r="D39" s="5">
        <v>800</v>
      </c>
      <c r="E39" s="23">
        <v>800</v>
      </c>
      <c r="F39" s="23">
        <v>5996</v>
      </c>
      <c r="G39" s="21">
        <v>0</v>
      </c>
      <c r="H39" s="15" t="s">
        <v>52</v>
      </c>
      <c r="I39" s="16"/>
    </row>
    <row r="40" spans="2:9" x14ac:dyDescent="0.25">
      <c r="B40" t="s">
        <v>53</v>
      </c>
      <c r="C40" s="5">
        <v>500</v>
      </c>
      <c r="D40" s="5">
        <v>250</v>
      </c>
      <c r="E40" s="23">
        <v>250</v>
      </c>
      <c r="F40" s="23">
        <v>5000</v>
      </c>
      <c r="G40" s="21">
        <v>0</v>
      </c>
      <c r="H40" s="15" t="s">
        <v>54</v>
      </c>
      <c r="I40" s="16"/>
    </row>
    <row r="41" spans="2:9" x14ac:dyDescent="0.25">
      <c r="B41" t="s">
        <v>55</v>
      </c>
      <c r="C41" s="12">
        <v>9260</v>
      </c>
      <c r="D41" s="12">
        <v>3000</v>
      </c>
      <c r="E41" s="25">
        <v>20000</v>
      </c>
      <c r="F41" s="25">
        <v>30000</v>
      </c>
      <c r="G41" s="17">
        <v>25000</v>
      </c>
      <c r="H41" s="18" t="s">
        <v>56</v>
      </c>
      <c r="I41" s="19"/>
    </row>
    <row r="42" spans="2:9" x14ac:dyDescent="0.25">
      <c r="B42" s="20" t="s">
        <v>57</v>
      </c>
      <c r="C42" s="32">
        <v>11245</v>
      </c>
      <c r="D42" s="32">
        <v>8127</v>
      </c>
      <c r="E42" s="21">
        <f>SUM(E38:E41)</f>
        <v>27662</v>
      </c>
      <c r="F42" s="21">
        <f t="shared" ref="F42:G42" si="3">SUM(F38:F41)</f>
        <v>50996</v>
      </c>
      <c r="G42" s="21">
        <f t="shared" si="3"/>
        <v>26500</v>
      </c>
      <c r="H42" s="15"/>
      <c r="I42" s="16"/>
    </row>
    <row r="44" spans="2:9" x14ac:dyDescent="0.25">
      <c r="B44" s="31" t="s">
        <v>58</v>
      </c>
      <c r="C44" s="10"/>
      <c r="D44" s="10"/>
    </row>
    <row r="45" spans="2:9" ht="30" x14ac:dyDescent="0.25">
      <c r="B45" t="s">
        <v>59</v>
      </c>
      <c r="C45" s="12">
        <v>3500</v>
      </c>
      <c r="D45" s="12">
        <v>3605</v>
      </c>
      <c r="E45" s="23">
        <v>4300</v>
      </c>
      <c r="F45" s="23">
        <v>5500</v>
      </c>
      <c r="G45" s="21">
        <v>5500</v>
      </c>
      <c r="H45" s="15" t="s">
        <v>60</v>
      </c>
      <c r="I45" s="16"/>
    </row>
    <row r="46" spans="2:9" x14ac:dyDescent="0.25">
      <c r="B46" t="s">
        <v>61</v>
      </c>
      <c r="C46" s="12">
        <v>1000</v>
      </c>
      <c r="D46" s="5">
        <v>500</v>
      </c>
      <c r="E46" s="23">
        <v>1800</v>
      </c>
      <c r="F46" s="23">
        <v>2500</v>
      </c>
      <c r="G46" s="21">
        <v>500</v>
      </c>
      <c r="H46" s="15" t="s">
        <v>62</v>
      </c>
      <c r="I46" s="16"/>
    </row>
    <row r="47" spans="2:9" x14ac:dyDescent="0.25">
      <c r="B47" t="s">
        <v>63</v>
      </c>
      <c r="C47" s="12">
        <v>83188</v>
      </c>
      <c r="D47" s="12">
        <v>85683</v>
      </c>
      <c r="E47" s="25">
        <v>87449</v>
      </c>
      <c r="F47" s="25">
        <v>150000</v>
      </c>
      <c r="G47" s="17">
        <v>119000</v>
      </c>
      <c r="H47" s="18" t="s">
        <v>64</v>
      </c>
      <c r="I47" s="19"/>
    </row>
    <row r="48" spans="2:9" x14ac:dyDescent="0.25">
      <c r="B48" s="20" t="s">
        <v>65</v>
      </c>
      <c r="C48" s="32">
        <v>87688</v>
      </c>
      <c r="D48" s="32">
        <v>89788</v>
      </c>
      <c r="E48" s="21">
        <f>SUM(E45:E47)</f>
        <v>93549</v>
      </c>
      <c r="F48" s="21">
        <f t="shared" ref="F48:G48" si="4">SUM(F45:F47)</f>
        <v>158000</v>
      </c>
      <c r="G48" s="21">
        <f t="shared" si="4"/>
        <v>125000</v>
      </c>
      <c r="H48" s="15"/>
      <c r="I48" s="16"/>
    </row>
    <row r="50" spans="2:9" x14ac:dyDescent="0.25">
      <c r="B50" s="31" t="s">
        <v>66</v>
      </c>
      <c r="C50" s="10"/>
      <c r="D50" s="10"/>
    </row>
    <row r="51" spans="2:9" x14ac:dyDescent="0.25">
      <c r="B51" t="s">
        <v>67</v>
      </c>
      <c r="C51" s="12">
        <v>3870</v>
      </c>
      <c r="D51" s="12">
        <v>3870</v>
      </c>
      <c r="E51" s="25">
        <v>3870</v>
      </c>
      <c r="F51" s="25">
        <v>6000</v>
      </c>
      <c r="G51" s="17">
        <v>3870</v>
      </c>
      <c r="H51" s="18" t="s">
        <v>68</v>
      </c>
      <c r="I51" s="19"/>
    </row>
    <row r="52" spans="2:9" x14ac:dyDescent="0.25">
      <c r="B52" s="33" t="s">
        <v>69</v>
      </c>
      <c r="C52" s="32">
        <v>3870</v>
      </c>
      <c r="D52" s="32">
        <v>3870</v>
      </c>
      <c r="E52" s="21">
        <f>SUM(E51)</f>
        <v>3870</v>
      </c>
      <c r="F52" s="21">
        <f t="shared" ref="F52:G52" si="5">SUM(F51)</f>
        <v>6000</v>
      </c>
      <c r="G52" s="21">
        <f t="shared" si="5"/>
        <v>3870</v>
      </c>
      <c r="H52" s="15"/>
      <c r="I52" s="16"/>
    </row>
    <row r="53" spans="2:9" x14ac:dyDescent="0.25">
      <c r="B53" s="33"/>
      <c r="C53" s="10"/>
      <c r="D53" s="10"/>
      <c r="H53" s="15"/>
      <c r="I53" s="16"/>
    </row>
    <row r="54" spans="2:9" x14ac:dyDescent="0.25">
      <c r="B54" s="34" t="s">
        <v>70</v>
      </c>
      <c r="C54" s="12">
        <v>8448</v>
      </c>
      <c r="D54" s="12">
        <v>8532</v>
      </c>
      <c r="E54" s="25">
        <v>8617</v>
      </c>
      <c r="F54" s="25">
        <v>12000</v>
      </c>
      <c r="G54" s="17">
        <v>12000</v>
      </c>
      <c r="H54" s="18" t="s">
        <v>71</v>
      </c>
      <c r="I54" s="19"/>
    </row>
    <row r="55" spans="2:9" x14ac:dyDescent="0.25">
      <c r="B55" s="33" t="s">
        <v>72</v>
      </c>
      <c r="C55" s="32">
        <v>8448</v>
      </c>
      <c r="D55" s="32">
        <v>8532</v>
      </c>
      <c r="E55" s="23">
        <f>SUM(E54)</f>
        <v>8617</v>
      </c>
      <c r="F55" s="23">
        <f t="shared" ref="F55:G55" si="6">SUM(F54)</f>
        <v>12000</v>
      </c>
      <c r="G55" s="21">
        <f t="shared" si="6"/>
        <v>12000</v>
      </c>
      <c r="H55" s="15"/>
      <c r="I55" s="16"/>
    </row>
    <row r="57" spans="2:9" x14ac:dyDescent="0.25">
      <c r="B57" t="s">
        <v>73</v>
      </c>
      <c r="C57" s="5">
        <v>0</v>
      </c>
      <c r="D57" s="5">
        <v>0</v>
      </c>
      <c r="E57" s="35">
        <v>0</v>
      </c>
      <c r="F57" s="35">
        <v>15000</v>
      </c>
      <c r="G57" s="36"/>
      <c r="H57" s="37" t="s">
        <v>74</v>
      </c>
      <c r="I57" s="38"/>
    </row>
    <row r="58" spans="2:9" x14ac:dyDescent="0.25">
      <c r="B58" s="20" t="s">
        <v>75</v>
      </c>
      <c r="C58" s="10">
        <v>0</v>
      </c>
      <c r="D58" s="10">
        <v>0</v>
      </c>
      <c r="E58" s="23">
        <f>SUM(E57)</f>
        <v>0</v>
      </c>
      <c r="F58" s="23">
        <f t="shared" ref="F58:G58" si="7">SUM(F57)</f>
        <v>15000</v>
      </c>
      <c r="G58" s="23">
        <f t="shared" si="7"/>
        <v>0</v>
      </c>
      <c r="I58" s="39"/>
    </row>
    <row r="61" spans="2:9" x14ac:dyDescent="0.25">
      <c r="B61" s="20" t="s">
        <v>76</v>
      </c>
      <c r="C61" s="32">
        <v>157197</v>
      </c>
      <c r="D61" s="32">
        <v>157544</v>
      </c>
      <c r="E61" s="25">
        <f>E29+E35+E42+E48+E52+E55+E58</f>
        <v>195496</v>
      </c>
      <c r="F61" s="25">
        <f>F29+F35+F42+F48+F52+F55+F58</f>
        <v>310400</v>
      </c>
      <c r="G61" s="17">
        <v>219276</v>
      </c>
      <c r="H61" s="18"/>
      <c r="I61" s="19"/>
    </row>
    <row r="62" spans="2:9" x14ac:dyDescent="0.25">
      <c r="B62" s="20"/>
      <c r="C62" s="10"/>
      <c r="D62" s="10"/>
    </row>
    <row r="63" spans="2:9" ht="15.75" thickBot="1" x14ac:dyDescent="0.3">
      <c r="B63" s="20" t="s">
        <v>77</v>
      </c>
      <c r="C63" s="10"/>
      <c r="D63" s="10"/>
      <c r="E63" s="40">
        <f>E13-E61</f>
        <v>0</v>
      </c>
      <c r="F63" s="40">
        <f>F13-F61</f>
        <v>0</v>
      </c>
      <c r="G63" s="41">
        <v>6864</v>
      </c>
      <c r="H63" s="42" t="s">
        <v>78</v>
      </c>
    </row>
    <row r="64" spans="2:9" ht="15" customHeight="1" thickTop="1" x14ac:dyDescent="0.25">
      <c r="H64" s="5" t="s">
        <v>79</v>
      </c>
    </row>
    <row r="65" spans="8:8" x14ac:dyDescent="0.25">
      <c r="H65" s="5" t="s">
        <v>80</v>
      </c>
    </row>
  </sheetData>
  <mergeCells count="3">
    <mergeCell ref="B2:H2"/>
    <mergeCell ref="B3:H3"/>
    <mergeCell ref="B4:H4"/>
  </mergeCells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Analysis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Degner</dc:creator>
  <cp:lastModifiedBy>Donald Degner</cp:lastModifiedBy>
  <dcterms:created xsi:type="dcterms:W3CDTF">2024-01-22T03:18:20Z</dcterms:created>
  <dcterms:modified xsi:type="dcterms:W3CDTF">2024-01-22T03:19:06Z</dcterms:modified>
</cp:coreProperties>
</file>